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135" windowHeight="8385" activeTab="2"/>
  </bookViews>
  <sheets>
    <sheet name="Sheet1" sheetId="1" r:id="rId1"/>
    <sheet name="Sheet2" sheetId="2" r:id="rId2"/>
    <sheet name="Final " sheetId="3" r:id="rId3"/>
    <sheet name="Sheet3" sheetId="4" r:id="rId4"/>
  </sheets>
  <calcPr calcId="125725"/>
</workbook>
</file>

<file path=xl/calcChain.xml><?xml version="1.0" encoding="utf-8"?>
<calcChain xmlns="http://schemas.openxmlformats.org/spreadsheetml/2006/main">
  <c r="P7" i="3"/>
  <c r="P30" s="1"/>
  <c r="O30"/>
  <c r="P28"/>
  <c r="P29"/>
  <c r="P27"/>
  <c r="P24"/>
  <c r="P20"/>
  <c r="P21"/>
  <c r="P19"/>
  <c r="P9"/>
  <c r="P10"/>
  <c r="P11"/>
  <c r="P12"/>
  <c r="P13"/>
  <c r="P14"/>
  <c r="P15"/>
  <c r="P16"/>
  <c r="P8"/>
  <c r="P5"/>
  <c r="P4"/>
  <c r="N30"/>
  <c r="M29"/>
  <c r="M30"/>
  <c r="L30"/>
  <c r="G27" i="4" l="1"/>
  <c r="G32" s="1"/>
  <c r="E18"/>
  <c r="F18"/>
  <c r="E27"/>
  <c r="B27"/>
  <c r="H26"/>
  <c r="C26"/>
  <c r="H25"/>
  <c r="C25"/>
  <c r="H24"/>
  <c r="C24"/>
  <c r="H21"/>
  <c r="C21"/>
  <c r="H20"/>
  <c r="C20"/>
  <c r="H19"/>
  <c r="C19"/>
  <c r="H17"/>
  <c r="C17"/>
  <c r="H16"/>
  <c r="C16"/>
  <c r="G15"/>
  <c r="H15" s="1"/>
  <c r="H27" s="1"/>
  <c r="C15"/>
  <c r="G14"/>
  <c r="H14" s="1"/>
  <c r="C14"/>
  <c r="H13"/>
  <c r="G12"/>
  <c r="H12" s="1"/>
  <c r="F12"/>
  <c r="F27" s="1"/>
  <c r="C12"/>
  <c r="G11"/>
  <c r="H11" s="1"/>
  <c r="C11"/>
  <c r="H10"/>
  <c r="C10"/>
  <c r="H9"/>
  <c r="G9"/>
  <c r="C9"/>
  <c r="D8"/>
  <c r="H7"/>
  <c r="C7"/>
  <c r="H6"/>
  <c r="C6"/>
  <c r="C27" s="1"/>
  <c r="H30" i="3"/>
  <c r="I30"/>
  <c r="J30"/>
  <c r="K30"/>
  <c r="L11"/>
  <c r="L10"/>
  <c r="L14"/>
  <c r="I18"/>
  <c r="K11"/>
  <c r="L13"/>
  <c r="L8"/>
  <c r="I7"/>
  <c r="F30"/>
  <c r="H5"/>
  <c r="H8"/>
  <c r="H9"/>
  <c r="H10"/>
  <c r="H11"/>
  <c r="H13"/>
  <c r="H14"/>
  <c r="H15"/>
  <c r="H16"/>
  <c r="H19"/>
  <c r="H20"/>
  <c r="H21"/>
  <c r="H27"/>
  <c r="H28"/>
  <c r="H29"/>
  <c r="H4"/>
  <c r="G30"/>
  <c r="D27" i="4" l="1"/>
  <c r="D18"/>
  <c r="N22" i="2"/>
  <c r="M25"/>
  <c r="L25"/>
  <c r="K25"/>
  <c r="I25"/>
  <c r="H25"/>
  <c r="G25"/>
  <c r="N23"/>
  <c r="O23" s="1"/>
  <c r="N20"/>
  <c r="O20" s="1"/>
  <c r="J20"/>
  <c r="F20"/>
  <c r="N19"/>
  <c r="O19" s="1"/>
  <c r="J19"/>
  <c r="F19"/>
  <c r="N18"/>
  <c r="O18" s="1"/>
  <c r="J18"/>
  <c r="F18"/>
  <c r="N16"/>
  <c r="O16" s="1"/>
  <c r="N15"/>
  <c r="O15" s="1"/>
  <c r="J15"/>
  <c r="F15"/>
  <c r="N14"/>
  <c r="O14" s="1"/>
  <c r="J14"/>
  <c r="F14"/>
  <c r="N13"/>
  <c r="J13"/>
  <c r="F13"/>
  <c r="N12"/>
  <c r="O12" s="1"/>
  <c r="J12"/>
  <c r="F12"/>
  <c r="N11"/>
  <c r="O11" s="1"/>
  <c r="J11"/>
  <c r="F11"/>
  <c r="N10"/>
  <c r="O10" s="1"/>
  <c r="J10"/>
  <c r="F10"/>
  <c r="N9"/>
  <c r="O9" s="1"/>
  <c r="J9"/>
  <c r="F9"/>
  <c r="N5"/>
  <c r="O5" s="1"/>
  <c r="J5"/>
  <c r="F5"/>
  <c r="N4"/>
  <c r="J4"/>
  <c r="J25" s="1"/>
  <c r="F4"/>
  <c r="F25" s="1"/>
  <c r="O5" i="1"/>
  <c r="O9"/>
  <c r="O10"/>
  <c r="O11"/>
  <c r="O12"/>
  <c r="O14"/>
  <c r="O15"/>
  <c r="O16"/>
  <c r="O19"/>
  <c r="O20"/>
  <c r="O23"/>
  <c r="O25"/>
  <c r="O4"/>
  <c r="G25"/>
  <c r="H25"/>
  <c r="I25"/>
  <c r="J25"/>
  <c r="K25"/>
  <c r="L25"/>
  <c r="M25"/>
  <c r="N25"/>
  <c r="F25"/>
  <c r="J5"/>
  <c r="J9"/>
  <c r="J10"/>
  <c r="J11"/>
  <c r="J12"/>
  <c r="J13"/>
  <c r="J14"/>
  <c r="J15"/>
  <c r="J18"/>
  <c r="J19"/>
  <c r="J20"/>
  <c r="J4"/>
  <c r="N5"/>
  <c r="N9"/>
  <c r="N10"/>
  <c r="N11"/>
  <c r="N12"/>
  <c r="N13"/>
  <c r="N14"/>
  <c r="N15"/>
  <c r="N16"/>
  <c r="N18"/>
  <c r="N19"/>
  <c r="N20"/>
  <c r="N23"/>
  <c r="N4"/>
  <c r="F5"/>
  <c r="F9"/>
  <c r="F10"/>
  <c r="F11"/>
  <c r="F12"/>
  <c r="F13"/>
  <c r="F14"/>
  <c r="F15"/>
  <c r="F18"/>
  <c r="F19"/>
  <c r="F20"/>
  <c r="F4"/>
  <c r="N25" i="2" l="1"/>
  <c r="O25" s="1"/>
  <c r="O4"/>
</calcChain>
</file>

<file path=xl/sharedStrings.xml><?xml version="1.0" encoding="utf-8"?>
<sst xmlns="http://schemas.openxmlformats.org/spreadsheetml/2006/main" count="112" uniqueCount="41">
  <si>
    <t>Equity</t>
  </si>
  <si>
    <t>Transition</t>
  </si>
  <si>
    <t>Adjustments</t>
  </si>
  <si>
    <t>Operating Capital</t>
  </si>
  <si>
    <t>Integration</t>
  </si>
  <si>
    <t>Re-emplyment</t>
  </si>
  <si>
    <t>Safe Schools</t>
  </si>
  <si>
    <t>Career and Tech</t>
  </si>
  <si>
    <t>Health and Safety</t>
  </si>
  <si>
    <t>Dferred Matinenance</t>
  </si>
  <si>
    <t>Basic Community Ed</t>
  </si>
  <si>
    <t>ECFE</t>
  </si>
  <si>
    <t>Home visits</t>
  </si>
  <si>
    <t>2006-2007</t>
  </si>
  <si>
    <t>Building Lease</t>
  </si>
  <si>
    <t>Debt Service</t>
  </si>
  <si>
    <t>2007-2008</t>
  </si>
  <si>
    <t>Approx. Total</t>
  </si>
  <si>
    <t>Difference</t>
  </si>
  <si>
    <t>2008-2009</t>
  </si>
  <si>
    <t>Capital Bonds</t>
  </si>
  <si>
    <t>Levy Year</t>
  </si>
  <si>
    <t>2009-2010</t>
  </si>
  <si>
    <t>OPEB</t>
  </si>
  <si>
    <t>Alt. Facilities</t>
  </si>
  <si>
    <t>Payable</t>
  </si>
  <si>
    <t>minor adjustments</t>
  </si>
  <si>
    <t>Diff.</t>
  </si>
  <si>
    <t>2010-2011</t>
  </si>
  <si>
    <t>Diff</t>
  </si>
  <si>
    <t>Levy Comparisons</t>
  </si>
  <si>
    <t>*</t>
  </si>
  <si>
    <t>* only two areas that are not reserved accounts</t>
  </si>
  <si>
    <t>Re-employment</t>
  </si>
  <si>
    <t>Deferred Maintenance</t>
  </si>
  <si>
    <t>Pelican Rapids School</t>
  </si>
  <si>
    <t>2011-2012</t>
  </si>
  <si>
    <t xml:space="preserve">Voter Approved </t>
  </si>
  <si>
    <t>2012-2013</t>
  </si>
  <si>
    <t>2013-2014</t>
  </si>
  <si>
    <t>Student Achievement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</si>
</sst>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16" fontId="0" fillId="0" borderId="0" xfId="0" applyNumberFormat="1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0" fillId="0" borderId="0" xfId="0" applyBorder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2" xfId="1" applyNumberFormat="1" applyFont="1" applyBorder="1"/>
    <xf numFmtId="0" fontId="3" fillId="0" borderId="1" xfId="0" applyFont="1" applyFill="1" applyBorder="1"/>
    <xf numFmtId="165" fontId="0" fillId="0" borderId="4" xfId="0" applyNumberFormat="1" applyBorder="1"/>
    <xf numFmtId="165" fontId="0" fillId="0" borderId="5" xfId="0" applyNumberFormat="1" applyBorder="1"/>
    <xf numFmtId="0" fontId="2" fillId="0" borderId="0" xfId="0" applyFont="1" applyAlignment="1">
      <alignment horizontal="left"/>
    </xf>
    <xf numFmtId="0" fontId="2" fillId="0" borderId="6" xfId="0" applyFont="1" applyFill="1" applyBorder="1"/>
    <xf numFmtId="165" fontId="0" fillId="0" borderId="0" xfId="0" applyNumberFormat="1" applyFill="1" applyBorder="1"/>
    <xf numFmtId="165" fontId="0" fillId="0" borderId="7" xfId="0" applyNumberFormat="1" applyBorder="1"/>
    <xf numFmtId="0" fontId="3" fillId="0" borderId="0" xfId="0" applyFont="1"/>
    <xf numFmtId="165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6" xfId="0" applyFont="1" applyFill="1" applyBorder="1"/>
    <xf numFmtId="165" fontId="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165" fontId="3" fillId="0" borderId="3" xfId="0" applyNumberFormat="1" applyFont="1" applyBorder="1"/>
    <xf numFmtId="165" fontId="3" fillId="0" borderId="7" xfId="0" applyNumberFormat="1" applyFont="1" applyBorder="1"/>
    <xf numFmtId="165" fontId="0" fillId="0" borderId="8" xfId="0" applyNumberFormat="1" applyBorder="1"/>
    <xf numFmtId="0" fontId="3" fillId="0" borderId="9" xfId="0" applyFont="1" applyBorder="1"/>
    <xf numFmtId="0" fontId="3" fillId="0" borderId="10" xfId="0" applyNumberFormat="1" applyFont="1" applyBorder="1" applyAlignment="1">
      <alignment horizontal="center" vertical="center"/>
    </xf>
    <xf numFmtId="165" fontId="0" fillId="0" borderId="11" xfId="0" applyNumberFormat="1" applyBorder="1"/>
    <xf numFmtId="165" fontId="0" fillId="0" borderId="12" xfId="0" applyNumberFormat="1" applyBorder="1"/>
    <xf numFmtId="165" fontId="3" fillId="0" borderId="13" xfId="0" applyNumberFormat="1" applyFont="1" applyBorder="1"/>
    <xf numFmtId="165" fontId="0" fillId="0" borderId="0" xfId="0" applyNumberFormat="1" applyBorder="1"/>
    <xf numFmtId="0" fontId="2" fillId="0" borderId="2" xfId="0" applyNumberFormat="1" applyFont="1" applyBorder="1"/>
    <xf numFmtId="0" fontId="2" fillId="0" borderId="0" xfId="0" applyNumberFormat="1" applyFont="1" applyBorder="1"/>
    <xf numFmtId="0" fontId="3" fillId="0" borderId="14" xfId="0" applyFont="1" applyBorder="1"/>
    <xf numFmtId="0" fontId="3" fillId="0" borderId="15" xfId="0" applyFont="1" applyBorder="1"/>
    <xf numFmtId="0" fontId="0" fillId="0" borderId="15" xfId="0" applyFont="1" applyBorder="1"/>
    <xf numFmtId="0" fontId="3" fillId="0" borderId="14" xfId="0" applyFont="1" applyFill="1" applyBorder="1"/>
    <xf numFmtId="165" fontId="0" fillId="0" borderId="15" xfId="0" applyNumberFormat="1" applyFont="1" applyBorder="1"/>
    <xf numFmtId="0" fontId="0" fillId="0" borderId="0" xfId="0" applyFill="1"/>
    <xf numFmtId="165" fontId="0" fillId="0" borderId="2" xfId="0" applyNumberFormat="1" applyFill="1" applyBorder="1"/>
    <xf numFmtId="165" fontId="0" fillId="0" borderId="2" xfId="1" applyNumberFormat="1" applyFont="1" applyFill="1" applyBorder="1"/>
    <xf numFmtId="0" fontId="0" fillId="0" borderId="0" xfId="0" applyFill="1" applyBorder="1"/>
    <xf numFmtId="165" fontId="0" fillId="0" borderId="0" xfId="0" applyNumberFormat="1" applyFill="1"/>
    <xf numFmtId="165" fontId="0" fillId="0" borderId="5" xfId="0" applyNumberFormat="1" applyFill="1" applyBorder="1"/>
    <xf numFmtId="165" fontId="0" fillId="0" borderId="4" xfId="0" applyNumberFormat="1" applyFill="1" applyBorder="1"/>
    <xf numFmtId="0" fontId="3" fillId="0" borderId="2" xfId="0" applyFont="1" applyBorder="1"/>
    <xf numFmtId="165" fontId="3" fillId="0" borderId="2" xfId="0" applyNumberFormat="1" applyFont="1" applyBorder="1"/>
    <xf numFmtId="165" fontId="3" fillId="0" borderId="4" xfId="0" applyNumberFormat="1" applyFont="1" applyBorder="1"/>
    <xf numFmtId="0" fontId="4" fillId="0" borderId="0" xfId="0" applyFont="1" applyAlignment="1">
      <alignment horizontal="center"/>
    </xf>
    <xf numFmtId="0" fontId="3" fillId="0" borderId="3" xfId="0" applyFont="1" applyFill="1" applyBorder="1"/>
    <xf numFmtId="0" fontId="2" fillId="0" borderId="2" xfId="0" applyNumberFormat="1" applyFont="1" applyFill="1" applyBorder="1"/>
    <xf numFmtId="165" fontId="0" fillId="0" borderId="6" xfId="0" applyNumberFormat="1" applyFill="1" applyBorder="1"/>
    <xf numFmtId="165" fontId="0" fillId="0" borderId="3" xfId="0" applyNumberFormat="1" applyFill="1" applyBorder="1"/>
    <xf numFmtId="0" fontId="3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N9" sqref="N9"/>
    </sheetView>
  </sheetViews>
  <sheetFormatPr defaultRowHeight="15"/>
  <cols>
    <col min="1" max="1" width="19.85546875" customWidth="1"/>
    <col min="2" max="2" width="8.42578125" customWidth="1"/>
    <col min="3" max="3" width="10" customWidth="1"/>
    <col min="4" max="4" width="9.28515625" customWidth="1"/>
    <col min="5" max="5" width="6.85546875" customWidth="1"/>
    <col min="6" max="6" width="11" customWidth="1"/>
    <col min="7" max="7" width="12.42578125" customWidth="1"/>
    <col min="8" max="9" width="10.42578125" customWidth="1"/>
    <col min="10" max="10" width="12.28515625" customWidth="1"/>
    <col min="11" max="11" width="11.28515625" customWidth="1"/>
    <col min="12" max="12" width="9.42578125" customWidth="1"/>
    <col min="13" max="13" width="10.140625" customWidth="1"/>
    <col min="14" max="14" width="13.7109375" customWidth="1"/>
    <col min="15" max="15" width="14" customWidth="1"/>
  </cols>
  <sheetData>
    <row r="1" spans="1:15">
      <c r="B1" s="1"/>
      <c r="C1" s="1" t="s">
        <v>13</v>
      </c>
      <c r="F1" s="2"/>
      <c r="G1" s="2" t="s">
        <v>16</v>
      </c>
      <c r="H1" s="2"/>
      <c r="I1" s="2"/>
      <c r="J1" s="2" t="s">
        <v>16</v>
      </c>
      <c r="K1" s="2" t="s">
        <v>19</v>
      </c>
      <c r="L1" s="2"/>
      <c r="M1" s="2"/>
      <c r="N1" s="2" t="s">
        <v>19</v>
      </c>
    </row>
    <row r="2" spans="1:15">
      <c r="C2">
        <v>2008</v>
      </c>
      <c r="D2" t="s">
        <v>2</v>
      </c>
      <c r="F2" s="2">
        <v>2008</v>
      </c>
      <c r="G2" s="2">
        <v>2009</v>
      </c>
      <c r="H2" s="2"/>
      <c r="I2" s="2"/>
      <c r="J2" s="2">
        <v>2009</v>
      </c>
      <c r="K2" s="2">
        <v>2010</v>
      </c>
      <c r="L2" s="2"/>
      <c r="M2" s="2"/>
      <c r="N2" s="2">
        <v>2010</v>
      </c>
    </row>
    <row r="3" spans="1:15">
      <c r="O3" t="s">
        <v>18</v>
      </c>
    </row>
    <row r="4" spans="1:15">
      <c r="A4" t="s">
        <v>0</v>
      </c>
      <c r="C4">
        <v>115875</v>
      </c>
      <c r="D4">
        <v>-3299</v>
      </c>
      <c r="E4">
        <v>-75</v>
      </c>
      <c r="F4" s="3">
        <f>C4+D4+E4</f>
        <v>112501</v>
      </c>
      <c r="G4" s="3">
        <v>133738</v>
      </c>
      <c r="H4" s="3">
        <v>-6232</v>
      </c>
      <c r="I4" s="3">
        <v>-56</v>
      </c>
      <c r="J4" s="3">
        <f>G4+H4+I4</f>
        <v>127450</v>
      </c>
      <c r="K4" s="3">
        <v>152920</v>
      </c>
      <c r="L4" s="3">
        <v>1369</v>
      </c>
      <c r="M4" s="3">
        <v>-1726</v>
      </c>
      <c r="N4" s="3">
        <f>K4+L4+M4</f>
        <v>152563</v>
      </c>
      <c r="O4" s="4">
        <f>N4-J4</f>
        <v>25113</v>
      </c>
    </row>
    <row r="5" spans="1:15">
      <c r="A5" t="s">
        <v>1</v>
      </c>
      <c r="C5">
        <v>22621</v>
      </c>
      <c r="D5">
        <v>15032</v>
      </c>
      <c r="F5" s="3">
        <f t="shared" ref="F5:F20" si="0">C5+D5+E5</f>
        <v>37653</v>
      </c>
      <c r="G5" s="3">
        <v>24442</v>
      </c>
      <c r="H5" s="3">
        <v>-1397</v>
      </c>
      <c r="I5" s="3">
        <v>-116</v>
      </c>
      <c r="J5" s="3">
        <f t="shared" ref="J5:J20" si="1">G5+H5+I5</f>
        <v>22929</v>
      </c>
      <c r="K5" s="3">
        <v>27097</v>
      </c>
      <c r="L5" s="3">
        <v>5</v>
      </c>
      <c r="M5" s="3">
        <v>-745</v>
      </c>
      <c r="N5" s="3">
        <f t="shared" ref="N5:N23" si="2">K5+L5+M5</f>
        <v>26357</v>
      </c>
      <c r="O5" s="4">
        <f t="shared" ref="O5:O25" si="3">N5-J5</f>
        <v>3428</v>
      </c>
    </row>
    <row r="6" spans="1:15">
      <c r="A6" t="s">
        <v>2</v>
      </c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>
      <c r="F7" s="3"/>
      <c r="G7" s="3"/>
      <c r="H7" s="3"/>
      <c r="I7" s="3"/>
      <c r="J7" s="3"/>
      <c r="K7" s="3"/>
      <c r="L7" s="3"/>
      <c r="M7" s="3"/>
      <c r="N7" s="3"/>
      <c r="O7" s="4"/>
    </row>
    <row r="8" spans="1:15">
      <c r="F8" s="3"/>
      <c r="G8" s="3"/>
      <c r="H8" s="3"/>
      <c r="I8" s="3"/>
      <c r="J8" s="3"/>
      <c r="K8" s="3"/>
      <c r="L8" s="3"/>
      <c r="M8" s="3"/>
      <c r="N8" s="3"/>
      <c r="O8" s="4"/>
    </row>
    <row r="9" spans="1:15">
      <c r="A9" t="s">
        <v>3</v>
      </c>
      <c r="C9">
        <v>242521</v>
      </c>
      <c r="D9">
        <v>853</v>
      </c>
      <c r="E9">
        <v>314</v>
      </c>
      <c r="F9" s="3">
        <f t="shared" si="0"/>
        <v>243688</v>
      </c>
      <c r="G9" s="3">
        <v>243773</v>
      </c>
      <c r="H9" s="3">
        <v>6698</v>
      </c>
      <c r="I9" s="3">
        <v>371</v>
      </c>
      <c r="J9" s="3">
        <f t="shared" si="1"/>
        <v>250842</v>
      </c>
      <c r="K9" s="3">
        <v>232472</v>
      </c>
      <c r="L9" s="3">
        <v>-3123</v>
      </c>
      <c r="M9" s="3">
        <v>863</v>
      </c>
      <c r="N9" s="3">
        <f t="shared" si="2"/>
        <v>230212</v>
      </c>
      <c r="O9" s="4">
        <f t="shared" si="3"/>
        <v>-20630</v>
      </c>
    </row>
    <row r="10" spans="1:15">
      <c r="A10" t="s">
        <v>4</v>
      </c>
      <c r="C10">
        <v>38010</v>
      </c>
      <c r="D10">
        <v>-857</v>
      </c>
      <c r="E10">
        <v>23838</v>
      </c>
      <c r="F10" s="3">
        <f t="shared" si="0"/>
        <v>60991</v>
      </c>
      <c r="G10" s="3">
        <v>42188</v>
      </c>
      <c r="H10" s="3">
        <v>4178</v>
      </c>
      <c r="I10" s="3">
        <v>-5370</v>
      </c>
      <c r="J10" s="3">
        <f t="shared" si="1"/>
        <v>40996</v>
      </c>
      <c r="K10" s="3">
        <v>42102</v>
      </c>
      <c r="L10" s="3">
        <v>-5561</v>
      </c>
      <c r="M10" s="3"/>
      <c r="N10" s="3">
        <f t="shared" si="2"/>
        <v>36541</v>
      </c>
      <c r="O10" s="4">
        <f t="shared" si="3"/>
        <v>-4455</v>
      </c>
    </row>
    <row r="11" spans="1:15">
      <c r="A11" t="s">
        <v>5</v>
      </c>
      <c r="C11">
        <v>14800</v>
      </c>
      <c r="F11" s="3">
        <f t="shared" si="0"/>
        <v>14800</v>
      </c>
      <c r="G11" s="3">
        <v>25000</v>
      </c>
      <c r="H11" s="3"/>
      <c r="I11" s="3"/>
      <c r="J11" s="3">
        <f t="shared" si="1"/>
        <v>25000</v>
      </c>
      <c r="K11" s="3">
        <v>5000</v>
      </c>
      <c r="L11" s="3">
        <v>-992</v>
      </c>
      <c r="M11" s="3"/>
      <c r="N11" s="3">
        <f t="shared" si="2"/>
        <v>4008</v>
      </c>
      <c r="O11" s="4">
        <f t="shared" si="3"/>
        <v>-20992</v>
      </c>
    </row>
    <row r="12" spans="1:15">
      <c r="A12" t="s">
        <v>6</v>
      </c>
      <c r="C12">
        <v>31141</v>
      </c>
      <c r="D12">
        <v>527</v>
      </c>
      <c r="F12" s="3">
        <f t="shared" si="0"/>
        <v>31668</v>
      </c>
      <c r="G12" s="3">
        <v>34641</v>
      </c>
      <c r="H12" s="3">
        <v>387</v>
      </c>
      <c r="I12" s="3"/>
      <c r="J12" s="3">
        <f t="shared" si="1"/>
        <v>35028</v>
      </c>
      <c r="K12" s="3">
        <v>32906</v>
      </c>
      <c r="L12" s="3">
        <v>935</v>
      </c>
      <c r="M12" s="3"/>
      <c r="N12" s="3">
        <f t="shared" si="2"/>
        <v>33841</v>
      </c>
      <c r="O12" s="4">
        <f t="shared" si="3"/>
        <v>-1187</v>
      </c>
    </row>
    <row r="13" spans="1:15">
      <c r="A13" t="s">
        <v>7</v>
      </c>
      <c r="C13">
        <v>22937</v>
      </c>
      <c r="F13" s="3">
        <f t="shared" si="0"/>
        <v>22937</v>
      </c>
      <c r="G13" s="3">
        <v>22937</v>
      </c>
      <c r="H13" s="3"/>
      <c r="I13" s="3"/>
      <c r="J13" s="3">
        <f t="shared" si="1"/>
        <v>22937</v>
      </c>
      <c r="K13" s="3">
        <v>22937</v>
      </c>
      <c r="L13" s="3"/>
      <c r="M13" s="3"/>
      <c r="N13" s="3">
        <f t="shared" si="2"/>
        <v>22937</v>
      </c>
      <c r="O13" s="4"/>
    </row>
    <row r="14" spans="1:15">
      <c r="A14" t="s">
        <v>8</v>
      </c>
      <c r="C14">
        <v>142223</v>
      </c>
      <c r="F14" s="3">
        <f t="shared" si="0"/>
        <v>142223</v>
      </c>
      <c r="G14" s="3">
        <v>141923</v>
      </c>
      <c r="H14" s="3"/>
      <c r="I14" s="3"/>
      <c r="J14" s="3">
        <f t="shared" si="1"/>
        <v>141923</v>
      </c>
      <c r="K14" s="3">
        <v>194866</v>
      </c>
      <c r="L14" s="3"/>
      <c r="M14" s="3"/>
      <c r="N14" s="3">
        <f t="shared" si="2"/>
        <v>194866</v>
      </c>
      <c r="O14" s="4">
        <f t="shared" si="3"/>
        <v>52943</v>
      </c>
    </row>
    <row r="15" spans="1:15">
      <c r="A15" t="s">
        <v>9</v>
      </c>
      <c r="C15">
        <v>69202</v>
      </c>
      <c r="F15" s="3">
        <f t="shared" si="0"/>
        <v>69202</v>
      </c>
      <c r="G15" s="3">
        <v>69283</v>
      </c>
      <c r="H15" s="3"/>
      <c r="I15" s="3"/>
      <c r="J15" s="3">
        <f t="shared" si="1"/>
        <v>69283</v>
      </c>
      <c r="K15" s="3">
        <v>65812</v>
      </c>
      <c r="L15" s="3"/>
      <c r="M15" s="3"/>
      <c r="N15" s="3">
        <f t="shared" si="2"/>
        <v>65812</v>
      </c>
      <c r="O15" s="4">
        <f t="shared" si="3"/>
        <v>-3471</v>
      </c>
    </row>
    <row r="16" spans="1:15">
      <c r="A16" t="s">
        <v>14</v>
      </c>
      <c r="F16" s="3"/>
      <c r="G16" s="3"/>
      <c r="H16" s="3"/>
      <c r="I16" s="3"/>
      <c r="J16" s="3"/>
      <c r="K16" s="3">
        <v>1345</v>
      </c>
      <c r="L16" s="3"/>
      <c r="M16" s="3"/>
      <c r="N16" s="3">
        <f t="shared" si="2"/>
        <v>1345</v>
      </c>
      <c r="O16" s="4">
        <f t="shared" si="3"/>
        <v>1345</v>
      </c>
    </row>
    <row r="17" spans="1:15"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>
      <c r="A18" t="s">
        <v>10</v>
      </c>
      <c r="C18">
        <v>54597</v>
      </c>
      <c r="F18" s="3">
        <f t="shared" si="0"/>
        <v>54597</v>
      </c>
      <c r="G18" s="3">
        <v>62107</v>
      </c>
      <c r="H18" s="3"/>
      <c r="I18" s="3"/>
      <c r="J18" s="3">
        <f t="shared" si="1"/>
        <v>62107</v>
      </c>
      <c r="K18" s="3">
        <v>62107</v>
      </c>
      <c r="L18" s="3"/>
      <c r="M18" s="3"/>
      <c r="N18" s="3">
        <f t="shared" si="2"/>
        <v>62107</v>
      </c>
      <c r="O18" s="4"/>
    </row>
    <row r="19" spans="1:15">
      <c r="A19" t="s">
        <v>11</v>
      </c>
      <c r="C19">
        <v>40432</v>
      </c>
      <c r="D19">
        <v>1952</v>
      </c>
      <c r="E19">
        <v>-2270</v>
      </c>
      <c r="F19" s="3">
        <f t="shared" si="0"/>
        <v>40114</v>
      </c>
      <c r="G19" s="3">
        <v>32015</v>
      </c>
      <c r="H19" s="3">
        <v>3008</v>
      </c>
      <c r="I19" s="3">
        <v>-8207</v>
      </c>
      <c r="J19" s="3">
        <f t="shared" si="1"/>
        <v>26816</v>
      </c>
      <c r="K19" s="3">
        <v>44880</v>
      </c>
      <c r="L19" s="3"/>
      <c r="M19" s="3"/>
      <c r="N19" s="3">
        <f t="shared" si="2"/>
        <v>44880</v>
      </c>
      <c r="O19" s="4">
        <f t="shared" si="3"/>
        <v>18064</v>
      </c>
    </row>
    <row r="20" spans="1:15">
      <c r="A20" t="s">
        <v>12</v>
      </c>
      <c r="C20">
        <v>577</v>
      </c>
      <c r="D20">
        <v>-14</v>
      </c>
      <c r="F20" s="3">
        <f t="shared" si="0"/>
        <v>563</v>
      </c>
      <c r="G20" s="3">
        <v>579</v>
      </c>
      <c r="H20" s="3"/>
      <c r="I20" s="3"/>
      <c r="J20" s="3">
        <f t="shared" si="1"/>
        <v>579</v>
      </c>
      <c r="K20" s="3">
        <v>598</v>
      </c>
      <c r="L20" s="3">
        <v>1920</v>
      </c>
      <c r="M20" s="3"/>
      <c r="N20" s="3">
        <f t="shared" si="2"/>
        <v>2518</v>
      </c>
      <c r="O20" s="4">
        <f t="shared" si="3"/>
        <v>1939</v>
      </c>
    </row>
    <row r="21" spans="1:15"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>
      <c r="A23" t="s">
        <v>15</v>
      </c>
      <c r="F23" s="3"/>
      <c r="G23" s="3"/>
      <c r="H23" s="3"/>
      <c r="I23" s="3"/>
      <c r="J23" s="3"/>
      <c r="K23" s="3">
        <v>153090</v>
      </c>
      <c r="L23" s="3">
        <v>171</v>
      </c>
      <c r="M23" s="3"/>
      <c r="N23" s="3">
        <f t="shared" si="2"/>
        <v>153261</v>
      </c>
      <c r="O23" s="4">
        <f t="shared" si="3"/>
        <v>153261</v>
      </c>
    </row>
    <row r="24" spans="1:15">
      <c r="O24" s="4"/>
    </row>
    <row r="25" spans="1:15">
      <c r="A25" t="s">
        <v>17</v>
      </c>
      <c r="F25" s="4">
        <f>SUM(F4:F23)</f>
        <v>830937</v>
      </c>
      <c r="G25" s="4">
        <f t="shared" ref="G25:N25" si="4">SUM(G4:G23)</f>
        <v>832626</v>
      </c>
      <c r="H25" s="4">
        <f t="shared" si="4"/>
        <v>6642</v>
      </c>
      <c r="I25" s="4">
        <f t="shared" si="4"/>
        <v>-13378</v>
      </c>
      <c r="J25" s="4">
        <f t="shared" si="4"/>
        <v>825890</v>
      </c>
      <c r="K25" s="4">
        <f t="shared" si="4"/>
        <v>1038132</v>
      </c>
      <c r="L25" s="4">
        <f t="shared" si="4"/>
        <v>-5276</v>
      </c>
      <c r="M25" s="4">
        <f t="shared" si="4"/>
        <v>-1608</v>
      </c>
      <c r="N25" s="4">
        <f t="shared" si="4"/>
        <v>1031248</v>
      </c>
      <c r="O25" s="4">
        <f t="shared" si="3"/>
        <v>205358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N1" sqref="N1:N1048576"/>
    </sheetView>
  </sheetViews>
  <sheetFormatPr defaultRowHeight="15"/>
  <cols>
    <col min="2" max="6" width="14.7109375" customWidth="1"/>
    <col min="7" max="10" width="23" customWidth="1"/>
    <col min="11" max="11" width="0.28515625" customWidth="1"/>
    <col min="12" max="12" width="10.7109375" hidden="1" customWidth="1"/>
    <col min="13" max="13" width="9.140625" hidden="1" customWidth="1"/>
    <col min="14" max="14" width="14.28515625" bestFit="1" customWidth="1"/>
    <col min="15" max="15" width="12.5703125" bestFit="1" customWidth="1"/>
  </cols>
  <sheetData>
    <row r="1" spans="1:15">
      <c r="B1" s="1"/>
      <c r="C1" s="1" t="s">
        <v>13</v>
      </c>
      <c r="F1" s="2"/>
      <c r="G1" s="2" t="s">
        <v>16</v>
      </c>
      <c r="H1" s="2"/>
      <c r="I1" s="2"/>
      <c r="J1" s="2" t="s">
        <v>16</v>
      </c>
      <c r="K1" s="2" t="s">
        <v>19</v>
      </c>
      <c r="L1" s="2"/>
      <c r="M1" s="2"/>
      <c r="N1" s="2" t="s">
        <v>19</v>
      </c>
    </row>
    <row r="2" spans="1:15">
      <c r="C2">
        <v>2008</v>
      </c>
      <c r="D2" t="s">
        <v>2</v>
      </c>
      <c r="F2" s="2">
        <v>2008</v>
      </c>
      <c r="G2" s="2">
        <v>2009</v>
      </c>
      <c r="H2" s="2"/>
      <c r="I2" s="2"/>
      <c r="J2" s="2">
        <v>2009</v>
      </c>
      <c r="K2" s="2">
        <v>2010</v>
      </c>
      <c r="L2" s="2"/>
      <c r="M2" s="2"/>
      <c r="N2" s="2">
        <v>2010</v>
      </c>
    </row>
    <row r="3" spans="1:15">
      <c r="O3" t="s">
        <v>18</v>
      </c>
    </row>
    <row r="4" spans="1:15">
      <c r="A4" t="s">
        <v>0</v>
      </c>
      <c r="C4">
        <v>115875</v>
      </c>
      <c r="D4">
        <v>-3299</v>
      </c>
      <c r="E4">
        <v>-75</v>
      </c>
      <c r="F4" s="3">
        <f>C4+D4+E4</f>
        <v>112501</v>
      </c>
      <c r="G4" s="3">
        <v>133738</v>
      </c>
      <c r="H4" s="3">
        <v>-6232</v>
      </c>
      <c r="I4" s="3">
        <v>-56</v>
      </c>
      <c r="J4" s="3">
        <f>G4+H4+I4</f>
        <v>127450</v>
      </c>
      <c r="K4" s="3">
        <v>152920</v>
      </c>
      <c r="L4" s="3">
        <v>1369</v>
      </c>
      <c r="M4" s="3">
        <v>-1726</v>
      </c>
      <c r="N4" s="3">
        <f>K4+L4+M4</f>
        <v>152563</v>
      </c>
      <c r="O4" s="4">
        <f>N4-J4</f>
        <v>25113</v>
      </c>
    </row>
    <row r="5" spans="1:15">
      <c r="A5" t="s">
        <v>1</v>
      </c>
      <c r="C5">
        <v>22621</v>
      </c>
      <c r="D5">
        <v>15032</v>
      </c>
      <c r="F5" s="3">
        <f t="shared" ref="F5:F20" si="0">C5+D5+E5</f>
        <v>37653</v>
      </c>
      <c r="G5" s="3">
        <v>24442</v>
      </c>
      <c r="H5" s="3">
        <v>-1397</v>
      </c>
      <c r="I5" s="3">
        <v>-116</v>
      </c>
      <c r="J5" s="3">
        <f t="shared" ref="J5:J20" si="1">G5+H5+I5</f>
        <v>22929</v>
      </c>
      <c r="K5" s="3">
        <v>27097</v>
      </c>
      <c r="L5" s="3">
        <v>5</v>
      </c>
      <c r="M5" s="3">
        <v>-745</v>
      </c>
      <c r="N5" s="3">
        <f t="shared" ref="N5:N23" si="2">K5+L5+M5</f>
        <v>26357</v>
      </c>
      <c r="O5" s="4">
        <f t="shared" ref="O5:O25" si="3">N5-J5</f>
        <v>3428</v>
      </c>
    </row>
    <row r="6" spans="1:15">
      <c r="A6" t="s">
        <v>2</v>
      </c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>
      <c r="F7" s="3"/>
      <c r="G7" s="3"/>
      <c r="H7" s="3"/>
      <c r="I7" s="3"/>
      <c r="J7" s="3"/>
      <c r="K7" s="3"/>
      <c r="L7" s="3"/>
      <c r="M7" s="3"/>
      <c r="N7" s="3"/>
      <c r="O7" s="4"/>
    </row>
    <row r="8" spans="1:15">
      <c r="F8" s="3"/>
      <c r="G8" s="3"/>
      <c r="H8" s="3"/>
      <c r="I8" s="3"/>
      <c r="J8" s="3"/>
      <c r="K8" s="3"/>
      <c r="L8" s="3"/>
      <c r="M8" s="3"/>
      <c r="N8" s="3"/>
      <c r="O8" s="4"/>
    </row>
    <row r="9" spans="1:15">
      <c r="A9" t="s">
        <v>3</v>
      </c>
      <c r="C9">
        <v>242521</v>
      </c>
      <c r="D9">
        <v>853</v>
      </c>
      <c r="E9">
        <v>314</v>
      </c>
      <c r="F9" s="3">
        <f t="shared" si="0"/>
        <v>243688</v>
      </c>
      <c r="G9" s="3">
        <v>243773</v>
      </c>
      <c r="H9" s="3">
        <v>6698</v>
      </c>
      <c r="I9" s="3">
        <v>371</v>
      </c>
      <c r="J9" s="3">
        <f t="shared" si="1"/>
        <v>250842</v>
      </c>
      <c r="K9" s="3">
        <v>232472</v>
      </c>
      <c r="L9" s="3">
        <v>-3123</v>
      </c>
      <c r="M9" s="3">
        <v>863</v>
      </c>
      <c r="N9" s="3">
        <f t="shared" si="2"/>
        <v>230212</v>
      </c>
      <c r="O9" s="4">
        <f t="shared" si="3"/>
        <v>-20630</v>
      </c>
    </row>
    <row r="10" spans="1:15">
      <c r="A10" t="s">
        <v>4</v>
      </c>
      <c r="C10">
        <v>38010</v>
      </c>
      <c r="D10">
        <v>-857</v>
      </c>
      <c r="E10">
        <v>23838</v>
      </c>
      <c r="F10" s="3">
        <f t="shared" si="0"/>
        <v>60991</v>
      </c>
      <c r="G10" s="3">
        <v>42188</v>
      </c>
      <c r="H10" s="3">
        <v>4178</v>
      </c>
      <c r="I10" s="3">
        <v>-5370</v>
      </c>
      <c r="J10" s="3">
        <f t="shared" si="1"/>
        <v>40996</v>
      </c>
      <c r="K10" s="3">
        <v>42102</v>
      </c>
      <c r="L10" s="3">
        <v>-5561</v>
      </c>
      <c r="M10" s="3"/>
      <c r="N10" s="3">
        <f t="shared" si="2"/>
        <v>36541</v>
      </c>
      <c r="O10" s="4">
        <f t="shared" si="3"/>
        <v>-4455</v>
      </c>
    </row>
    <row r="11" spans="1:15">
      <c r="A11" t="s">
        <v>5</v>
      </c>
      <c r="C11">
        <v>14800</v>
      </c>
      <c r="F11" s="3">
        <f t="shared" si="0"/>
        <v>14800</v>
      </c>
      <c r="G11" s="3">
        <v>25000</v>
      </c>
      <c r="H11" s="3"/>
      <c r="I11" s="3"/>
      <c r="J11" s="3">
        <f t="shared" si="1"/>
        <v>25000</v>
      </c>
      <c r="K11" s="3">
        <v>5000</v>
      </c>
      <c r="L11" s="3">
        <v>-992</v>
      </c>
      <c r="M11" s="3"/>
      <c r="N11" s="3">
        <f t="shared" si="2"/>
        <v>4008</v>
      </c>
      <c r="O11" s="4">
        <f t="shared" si="3"/>
        <v>-20992</v>
      </c>
    </row>
    <row r="12" spans="1:15">
      <c r="A12" t="s">
        <v>6</v>
      </c>
      <c r="C12">
        <v>31141</v>
      </c>
      <c r="D12">
        <v>527</v>
      </c>
      <c r="F12" s="3">
        <f t="shared" si="0"/>
        <v>31668</v>
      </c>
      <c r="G12" s="3">
        <v>34641</v>
      </c>
      <c r="H12" s="3">
        <v>387</v>
      </c>
      <c r="I12" s="3"/>
      <c r="J12" s="3">
        <f t="shared" si="1"/>
        <v>35028</v>
      </c>
      <c r="K12" s="3">
        <v>32906</v>
      </c>
      <c r="L12" s="3">
        <v>935</v>
      </c>
      <c r="M12" s="3"/>
      <c r="N12" s="3">
        <f t="shared" si="2"/>
        <v>33841</v>
      </c>
      <c r="O12" s="4">
        <f t="shared" si="3"/>
        <v>-1187</v>
      </c>
    </row>
    <row r="13" spans="1:15">
      <c r="A13" t="s">
        <v>7</v>
      </c>
      <c r="C13">
        <v>22937</v>
      </c>
      <c r="F13" s="3">
        <f t="shared" si="0"/>
        <v>22937</v>
      </c>
      <c r="G13" s="3">
        <v>22937</v>
      </c>
      <c r="H13" s="3"/>
      <c r="I13" s="3"/>
      <c r="J13" s="3">
        <f t="shared" si="1"/>
        <v>22937</v>
      </c>
      <c r="K13" s="3">
        <v>22937</v>
      </c>
      <c r="L13" s="3"/>
      <c r="M13" s="3"/>
      <c r="N13" s="3">
        <f t="shared" si="2"/>
        <v>22937</v>
      </c>
      <c r="O13" s="4"/>
    </row>
    <row r="14" spans="1:15">
      <c r="A14" t="s">
        <v>8</v>
      </c>
      <c r="C14">
        <v>142223</v>
      </c>
      <c r="F14" s="3">
        <f t="shared" si="0"/>
        <v>142223</v>
      </c>
      <c r="G14" s="3">
        <v>141923</v>
      </c>
      <c r="H14" s="3"/>
      <c r="I14" s="3"/>
      <c r="J14" s="3">
        <f t="shared" si="1"/>
        <v>141923</v>
      </c>
      <c r="K14" s="3">
        <v>194866</v>
      </c>
      <c r="L14" s="3"/>
      <c r="M14" s="3"/>
      <c r="N14" s="3">
        <f t="shared" si="2"/>
        <v>194866</v>
      </c>
      <c r="O14" s="4">
        <f t="shared" si="3"/>
        <v>52943</v>
      </c>
    </row>
    <row r="15" spans="1:15">
      <c r="A15" t="s">
        <v>9</v>
      </c>
      <c r="C15">
        <v>69202</v>
      </c>
      <c r="F15" s="3">
        <f t="shared" si="0"/>
        <v>69202</v>
      </c>
      <c r="G15" s="3">
        <v>69283</v>
      </c>
      <c r="H15" s="3"/>
      <c r="I15" s="3"/>
      <c r="J15" s="3">
        <f t="shared" si="1"/>
        <v>69283</v>
      </c>
      <c r="K15" s="3">
        <v>65812</v>
      </c>
      <c r="L15" s="3"/>
      <c r="M15" s="3"/>
      <c r="N15" s="3">
        <f t="shared" si="2"/>
        <v>65812</v>
      </c>
      <c r="O15" s="4">
        <f t="shared" si="3"/>
        <v>-3471</v>
      </c>
    </row>
    <row r="16" spans="1:15">
      <c r="A16" t="s">
        <v>14</v>
      </c>
      <c r="F16" s="3"/>
      <c r="G16" s="3"/>
      <c r="H16" s="3"/>
      <c r="I16" s="3"/>
      <c r="J16" s="3"/>
      <c r="K16" s="3">
        <v>1345</v>
      </c>
      <c r="L16" s="3"/>
      <c r="M16" s="3"/>
      <c r="N16" s="3">
        <f t="shared" si="2"/>
        <v>1345</v>
      </c>
      <c r="O16" s="4">
        <f t="shared" si="3"/>
        <v>1345</v>
      </c>
    </row>
    <row r="17" spans="1:15"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>
      <c r="A18" t="s">
        <v>10</v>
      </c>
      <c r="C18">
        <v>54597</v>
      </c>
      <c r="F18" s="3">
        <f t="shared" si="0"/>
        <v>54597</v>
      </c>
      <c r="G18" s="3">
        <v>62107</v>
      </c>
      <c r="H18" s="3"/>
      <c r="I18" s="3"/>
      <c r="J18" s="3">
        <f t="shared" si="1"/>
        <v>62107</v>
      </c>
      <c r="K18" s="3">
        <v>62107</v>
      </c>
      <c r="L18" s="3">
        <v>25</v>
      </c>
      <c r="M18" s="3"/>
      <c r="N18" s="3">
        <f t="shared" si="2"/>
        <v>62132</v>
      </c>
      <c r="O18" s="4">
        <f t="shared" si="3"/>
        <v>25</v>
      </c>
    </row>
    <row r="19" spans="1:15">
      <c r="A19" t="s">
        <v>11</v>
      </c>
      <c r="C19">
        <v>40432</v>
      </c>
      <c r="D19">
        <v>1952</v>
      </c>
      <c r="E19">
        <v>-2270</v>
      </c>
      <c r="F19" s="3">
        <f t="shared" si="0"/>
        <v>40114</v>
      </c>
      <c r="G19" s="3">
        <v>32015</v>
      </c>
      <c r="H19" s="3">
        <v>3008</v>
      </c>
      <c r="I19" s="3">
        <v>-8207</v>
      </c>
      <c r="J19" s="3">
        <f t="shared" si="1"/>
        <v>26816</v>
      </c>
      <c r="K19" s="3">
        <v>44880</v>
      </c>
      <c r="L19" s="3">
        <v>15</v>
      </c>
      <c r="M19" s="3"/>
      <c r="N19" s="3">
        <f t="shared" si="2"/>
        <v>44895</v>
      </c>
      <c r="O19" s="4">
        <f t="shared" si="3"/>
        <v>18079</v>
      </c>
    </row>
    <row r="20" spans="1:15">
      <c r="A20" t="s">
        <v>12</v>
      </c>
      <c r="C20">
        <v>577</v>
      </c>
      <c r="D20">
        <v>-14</v>
      </c>
      <c r="F20" s="3">
        <f t="shared" si="0"/>
        <v>563</v>
      </c>
      <c r="G20" s="3">
        <v>579</v>
      </c>
      <c r="H20" s="3"/>
      <c r="I20" s="3"/>
      <c r="J20" s="3">
        <f t="shared" si="1"/>
        <v>579</v>
      </c>
      <c r="K20" s="3">
        <v>598</v>
      </c>
      <c r="L20" s="3">
        <v>19</v>
      </c>
      <c r="M20" s="3"/>
      <c r="N20" s="3">
        <f t="shared" si="2"/>
        <v>617</v>
      </c>
      <c r="O20" s="4">
        <f t="shared" si="3"/>
        <v>38</v>
      </c>
    </row>
    <row r="21" spans="1:15"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>
      <c r="A22" t="s">
        <v>20</v>
      </c>
      <c r="F22" s="3"/>
      <c r="G22" s="3"/>
      <c r="H22" s="3"/>
      <c r="I22" s="3"/>
      <c r="J22" s="3"/>
      <c r="K22" s="3">
        <v>-78488</v>
      </c>
      <c r="L22" s="3">
        <v>117</v>
      </c>
      <c r="M22" s="3">
        <v>303</v>
      </c>
      <c r="N22" s="3">
        <f t="shared" si="2"/>
        <v>-78068</v>
      </c>
      <c r="O22" s="4"/>
    </row>
    <row r="23" spans="1:15">
      <c r="A23" t="s">
        <v>15</v>
      </c>
      <c r="F23" s="3"/>
      <c r="G23" s="3"/>
      <c r="H23" s="3"/>
      <c r="I23" s="3"/>
      <c r="J23" s="3"/>
      <c r="K23" s="3">
        <v>231578</v>
      </c>
      <c r="L23" s="3">
        <v>-171</v>
      </c>
      <c r="M23" s="3"/>
      <c r="N23" s="3">
        <f t="shared" si="2"/>
        <v>231407</v>
      </c>
      <c r="O23" s="4">
        <f t="shared" si="3"/>
        <v>231407</v>
      </c>
    </row>
    <row r="24" spans="1:15">
      <c r="O24" s="4"/>
    </row>
    <row r="25" spans="1:15">
      <c r="A25" t="s">
        <v>17</v>
      </c>
      <c r="F25" s="4">
        <f>SUM(F4:F23)</f>
        <v>830937</v>
      </c>
      <c r="G25" s="4">
        <f t="shared" ref="G25:N25" si="4">SUM(G4:G23)</f>
        <v>832626</v>
      </c>
      <c r="H25" s="4">
        <f t="shared" si="4"/>
        <v>6642</v>
      </c>
      <c r="I25" s="4">
        <f t="shared" si="4"/>
        <v>-13378</v>
      </c>
      <c r="J25" s="4">
        <f t="shared" si="4"/>
        <v>825890</v>
      </c>
      <c r="K25" s="4">
        <f t="shared" si="4"/>
        <v>1038132</v>
      </c>
      <c r="L25" s="4">
        <f t="shared" si="4"/>
        <v>-7362</v>
      </c>
      <c r="M25" s="4">
        <f t="shared" si="4"/>
        <v>-1305</v>
      </c>
      <c r="N25" s="4">
        <f t="shared" si="4"/>
        <v>1029465</v>
      </c>
      <c r="O25" s="4">
        <f t="shared" si="3"/>
        <v>203575</v>
      </c>
    </row>
  </sheetData>
  <printOptions headings="1"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6"/>
  <sheetViews>
    <sheetView tabSelected="1" workbookViewId="0">
      <selection activeCell="R3" sqref="R3"/>
    </sheetView>
  </sheetViews>
  <sheetFormatPr defaultRowHeight="15"/>
  <cols>
    <col min="1" max="1" width="22.140625" customWidth="1"/>
    <col min="2" max="2" width="11.5703125" customWidth="1"/>
    <col min="3" max="3" width="2.28515625" customWidth="1"/>
    <col min="4" max="4" width="11.7109375" customWidth="1"/>
    <col min="5" max="5" width="2.7109375" customWidth="1"/>
    <col min="6" max="6" width="10.7109375" customWidth="1"/>
    <col min="7" max="7" width="10.85546875" customWidth="1"/>
    <col min="8" max="9" width="10.85546875" hidden="1" customWidth="1"/>
    <col min="10" max="11" width="10.85546875" style="5" hidden="1" customWidth="1"/>
    <col min="12" max="13" width="10.85546875" style="5" customWidth="1"/>
    <col min="14" max="14" width="11" style="5" customWidth="1"/>
    <col min="15" max="15" width="10.85546875" style="5" customWidth="1"/>
    <col min="16" max="16" width="10.5703125" style="20" customWidth="1"/>
  </cols>
  <sheetData>
    <row r="1" spans="1:18">
      <c r="A1" t="s">
        <v>21</v>
      </c>
      <c r="B1" s="7" t="s">
        <v>13</v>
      </c>
      <c r="D1" s="39" t="s">
        <v>16</v>
      </c>
      <c r="E1" s="41"/>
      <c r="F1" s="39" t="s">
        <v>19</v>
      </c>
      <c r="G1" s="42" t="s">
        <v>22</v>
      </c>
      <c r="H1" s="41"/>
      <c r="I1" s="41" t="s">
        <v>28</v>
      </c>
      <c r="J1" s="43"/>
      <c r="K1" s="43"/>
      <c r="L1" s="39" t="s">
        <v>28</v>
      </c>
      <c r="M1" s="40" t="s">
        <v>36</v>
      </c>
      <c r="N1" s="55" t="s">
        <v>38</v>
      </c>
      <c r="O1" s="39" t="s">
        <v>39</v>
      </c>
      <c r="P1" s="59"/>
    </row>
    <row r="2" spans="1:18">
      <c r="A2" t="s">
        <v>25</v>
      </c>
      <c r="B2" s="8">
        <v>2008</v>
      </c>
      <c r="D2" s="8">
        <v>2009</v>
      </c>
      <c r="E2" s="6"/>
      <c r="F2" s="8">
        <v>2010</v>
      </c>
      <c r="G2" s="8">
        <v>2011</v>
      </c>
      <c r="H2" s="16" t="s">
        <v>27</v>
      </c>
      <c r="I2" s="17">
        <v>2012</v>
      </c>
      <c r="L2" s="37">
        <v>2012</v>
      </c>
      <c r="M2" s="38">
        <v>2013</v>
      </c>
      <c r="N2" s="56">
        <v>2014</v>
      </c>
      <c r="O2" s="37">
        <v>2015</v>
      </c>
      <c r="P2" s="51" t="s">
        <v>29</v>
      </c>
    </row>
    <row r="3" spans="1:18">
      <c r="B3" s="9"/>
      <c r="D3" s="9"/>
      <c r="E3" s="6"/>
      <c r="F3" s="9"/>
      <c r="G3" s="9"/>
      <c r="L3" s="10"/>
      <c r="M3" s="36"/>
      <c r="N3" s="45"/>
      <c r="O3" s="10"/>
      <c r="P3" s="51"/>
    </row>
    <row r="4" spans="1:18">
      <c r="A4" t="s">
        <v>0</v>
      </c>
      <c r="B4" s="10">
        <v>112501</v>
      </c>
      <c r="D4" s="12">
        <v>127450</v>
      </c>
      <c r="E4" s="6"/>
      <c r="F4" s="10">
        <v>154289</v>
      </c>
      <c r="G4" s="10">
        <v>160788</v>
      </c>
      <c r="H4" s="5">
        <f>G4-F4</f>
        <v>6499</v>
      </c>
      <c r="I4" s="18">
        <v>159292</v>
      </c>
      <c r="L4" s="10">
        <v>159292</v>
      </c>
      <c r="M4" s="18">
        <v>108780.17</v>
      </c>
      <c r="N4" s="45">
        <v>114385.35</v>
      </c>
      <c r="O4" s="45">
        <v>106644.51</v>
      </c>
      <c r="P4" s="52">
        <f>SUM(N4-O4)</f>
        <v>7740.8400000000111</v>
      </c>
    </row>
    <row r="5" spans="1:18" ht="16.5" customHeight="1">
      <c r="A5" t="s">
        <v>1</v>
      </c>
      <c r="B5" s="10">
        <v>37653</v>
      </c>
      <c r="D5" s="12">
        <v>22929</v>
      </c>
      <c r="E5" s="6"/>
      <c r="F5" s="10">
        <v>24631</v>
      </c>
      <c r="G5" s="10">
        <v>28399</v>
      </c>
      <c r="H5" s="5">
        <f>G5-F5</f>
        <v>3768</v>
      </c>
      <c r="I5" s="18">
        <v>27469</v>
      </c>
      <c r="L5" s="10">
        <v>28399</v>
      </c>
      <c r="M5" s="18">
        <v>27539.73</v>
      </c>
      <c r="N5" s="45">
        <v>28262.400000000001</v>
      </c>
      <c r="O5" s="45">
        <v>27640.87</v>
      </c>
      <c r="P5" s="52">
        <f>SUM(N5-O5)</f>
        <v>621.53000000000247</v>
      </c>
      <c r="R5" s="5"/>
    </row>
    <row r="6" spans="1:18" ht="16.5" customHeight="1">
      <c r="B6" s="10"/>
      <c r="D6" s="12"/>
      <c r="E6" s="6"/>
      <c r="F6" s="10"/>
      <c r="G6" s="10"/>
      <c r="H6" s="5"/>
      <c r="I6" s="18"/>
      <c r="L6" s="10"/>
      <c r="M6" s="18"/>
      <c r="N6" s="45"/>
      <c r="O6" s="45"/>
      <c r="P6" s="52"/>
      <c r="R6" s="5"/>
    </row>
    <row r="7" spans="1:18">
      <c r="A7" t="s">
        <v>40</v>
      </c>
      <c r="B7" s="10"/>
      <c r="D7" s="12"/>
      <c r="E7" s="6"/>
      <c r="F7" s="10"/>
      <c r="G7" s="10"/>
      <c r="H7" s="5"/>
      <c r="I7" s="5">
        <f>I5+I4</f>
        <v>186761</v>
      </c>
      <c r="L7" s="10"/>
      <c r="M7" s="36"/>
      <c r="N7" s="45"/>
      <c r="O7" s="10">
        <v>52778.61</v>
      </c>
      <c r="P7" s="52">
        <f>SUM(N7-O7)</f>
        <v>-52778.61</v>
      </c>
    </row>
    <row r="8" spans="1:18">
      <c r="A8" t="s">
        <v>3</v>
      </c>
      <c r="B8" s="10">
        <v>243688</v>
      </c>
      <c r="D8" s="12">
        <v>250842</v>
      </c>
      <c r="E8" s="6"/>
      <c r="F8" s="10">
        <v>230212</v>
      </c>
      <c r="G8" s="10">
        <v>231065</v>
      </c>
      <c r="H8" s="5">
        <f>G8-F8</f>
        <v>853</v>
      </c>
      <c r="I8" s="18">
        <v>224211</v>
      </c>
      <c r="J8" s="18">
        <v>658</v>
      </c>
      <c r="K8" s="18">
        <v>-593</v>
      </c>
      <c r="L8" s="10">
        <f>I8+J8+K8</f>
        <v>224276</v>
      </c>
      <c r="M8" s="36">
        <v>220029.64</v>
      </c>
      <c r="N8" s="45">
        <v>226280.34</v>
      </c>
      <c r="O8" s="10">
        <v>225743.91</v>
      </c>
      <c r="P8" s="52">
        <f>SUM(N8-O8)</f>
        <v>536.42999999999302</v>
      </c>
    </row>
    <row r="9" spans="1:18">
      <c r="A9" t="s">
        <v>4</v>
      </c>
      <c r="B9" s="10">
        <v>60991</v>
      </c>
      <c r="D9" s="12">
        <v>40996</v>
      </c>
      <c r="E9" s="6"/>
      <c r="F9" s="10">
        <v>35549</v>
      </c>
      <c r="G9" s="10">
        <v>38171</v>
      </c>
      <c r="H9" s="5">
        <f>G9-F9</f>
        <v>2622</v>
      </c>
      <c r="I9" s="18">
        <v>40134</v>
      </c>
      <c r="L9" s="10">
        <v>40134</v>
      </c>
      <c r="M9" s="36">
        <v>39825.879999999997</v>
      </c>
      <c r="N9" s="45">
        <v>40134.6</v>
      </c>
      <c r="O9" s="10">
        <v>40438.730000000003</v>
      </c>
      <c r="P9" s="52">
        <f t="shared" ref="P9:P16" si="0">SUM(N9-O9)</f>
        <v>-304.13000000000466</v>
      </c>
    </row>
    <row r="10" spans="1:18">
      <c r="A10" t="s">
        <v>5</v>
      </c>
      <c r="B10" s="10">
        <v>14800</v>
      </c>
      <c r="D10" s="12">
        <v>25000</v>
      </c>
      <c r="E10" s="6"/>
      <c r="F10" s="10">
        <v>4008</v>
      </c>
      <c r="G10" s="10">
        <v>-7362</v>
      </c>
      <c r="H10" s="5">
        <f>G10-F10</f>
        <v>-11370</v>
      </c>
      <c r="I10" s="18">
        <v>6000</v>
      </c>
      <c r="J10" s="18">
        <v>2650</v>
      </c>
      <c r="L10" s="10">
        <f>I10+J10</f>
        <v>8650</v>
      </c>
      <c r="M10" s="36">
        <v>3766.25</v>
      </c>
      <c r="N10" s="45">
        <v>-2841.25</v>
      </c>
      <c r="O10" s="10">
        <v>9743</v>
      </c>
      <c r="P10" s="52">
        <f t="shared" si="0"/>
        <v>-12584.25</v>
      </c>
      <c r="Q10" s="5"/>
    </row>
    <row r="11" spans="1:18">
      <c r="A11" t="s">
        <v>6</v>
      </c>
      <c r="B11" s="10">
        <v>31668</v>
      </c>
      <c r="D11" s="12">
        <v>35028</v>
      </c>
      <c r="E11" s="6"/>
      <c r="F11" s="10">
        <v>33841</v>
      </c>
      <c r="G11" s="10">
        <v>32892</v>
      </c>
      <c r="H11" s="5">
        <f>G11-F11</f>
        <v>-949</v>
      </c>
      <c r="I11" s="18">
        <v>31488</v>
      </c>
      <c r="J11" s="18">
        <v>-795</v>
      </c>
      <c r="K11" s="5">
        <f>I11+J11</f>
        <v>30693</v>
      </c>
      <c r="L11" s="10">
        <f>I11+J11</f>
        <v>30693</v>
      </c>
      <c r="M11" s="36">
        <v>30949.200000000001</v>
      </c>
      <c r="N11" s="45">
        <v>30887.4</v>
      </c>
      <c r="O11" s="10">
        <v>33940.5</v>
      </c>
      <c r="P11" s="52">
        <f t="shared" si="0"/>
        <v>-3053.0999999999985</v>
      </c>
    </row>
    <row r="12" spans="1:18">
      <c r="A12" t="s">
        <v>7</v>
      </c>
      <c r="B12" s="10">
        <v>22937</v>
      </c>
      <c r="D12" s="12">
        <v>22937</v>
      </c>
      <c r="E12" s="6"/>
      <c r="F12" s="10">
        <v>22937</v>
      </c>
      <c r="G12" s="10">
        <v>22937</v>
      </c>
      <c r="H12" s="5"/>
      <c r="I12" s="18">
        <v>22937</v>
      </c>
      <c r="L12" s="10">
        <v>22937</v>
      </c>
      <c r="M12" s="36">
        <v>26756.85</v>
      </c>
      <c r="N12" s="45">
        <v>22946.19</v>
      </c>
      <c r="O12" s="10">
        <v>30754.560000000001</v>
      </c>
      <c r="P12" s="52">
        <f t="shared" si="0"/>
        <v>-7808.3700000000026</v>
      </c>
    </row>
    <row r="13" spans="1:18">
      <c r="A13" t="s">
        <v>8</v>
      </c>
      <c r="B13" s="10">
        <v>142223</v>
      </c>
      <c r="D13" s="12">
        <v>141923</v>
      </c>
      <c r="E13" s="6"/>
      <c r="F13" s="10">
        <v>194866</v>
      </c>
      <c r="G13" s="10">
        <v>-62609</v>
      </c>
      <c r="H13" s="5">
        <f>G13-F13</f>
        <v>-257475</v>
      </c>
      <c r="I13" s="18">
        <v>16750</v>
      </c>
      <c r="J13" s="18">
        <v>-18073</v>
      </c>
      <c r="K13" s="18">
        <v>-13929</v>
      </c>
      <c r="L13" s="10">
        <f>I13+J13+K13</f>
        <v>-15252</v>
      </c>
      <c r="M13" s="36">
        <v>48878.05</v>
      </c>
      <c r="N13" s="45">
        <v>36943.54</v>
      </c>
      <c r="O13" s="10">
        <v>22921.84</v>
      </c>
      <c r="P13" s="52">
        <f t="shared" si="0"/>
        <v>14021.7</v>
      </c>
    </row>
    <row r="14" spans="1:18">
      <c r="A14" t="s">
        <v>9</v>
      </c>
      <c r="B14" s="10">
        <v>69202</v>
      </c>
      <c r="D14" s="12">
        <v>69283</v>
      </c>
      <c r="E14" s="6"/>
      <c r="F14" s="10">
        <v>65812</v>
      </c>
      <c r="G14" s="10">
        <v>65947</v>
      </c>
      <c r="H14" s="5">
        <f>G14-F14</f>
        <v>135</v>
      </c>
      <c r="I14" s="18">
        <v>62977</v>
      </c>
      <c r="J14" s="18">
        <v>-1591</v>
      </c>
      <c r="L14" s="10">
        <f>I14+J14</f>
        <v>61386</v>
      </c>
      <c r="M14" s="36">
        <v>61898.400000000001</v>
      </c>
      <c r="N14" s="45">
        <v>61774.8</v>
      </c>
      <c r="O14" s="10">
        <v>60327.8</v>
      </c>
      <c r="P14" s="52">
        <f t="shared" si="0"/>
        <v>1447</v>
      </c>
    </row>
    <row r="15" spans="1:18">
      <c r="A15" t="s">
        <v>14</v>
      </c>
      <c r="B15" s="10"/>
      <c r="D15" s="12"/>
      <c r="E15" s="6"/>
      <c r="F15" s="10">
        <v>1345</v>
      </c>
      <c r="G15" s="10">
        <v>8253</v>
      </c>
      <c r="H15" s="5">
        <f>G15-F15</f>
        <v>6908</v>
      </c>
      <c r="I15" s="18">
        <v>17880</v>
      </c>
      <c r="L15" s="10">
        <v>17880</v>
      </c>
      <c r="M15" s="36">
        <v>15938.11</v>
      </c>
      <c r="N15" s="45">
        <v>16815</v>
      </c>
      <c r="O15" s="10">
        <v>17614</v>
      </c>
      <c r="P15" s="52">
        <f t="shared" si="0"/>
        <v>-799</v>
      </c>
    </row>
    <row r="16" spans="1:18">
      <c r="A16" t="s">
        <v>24</v>
      </c>
      <c r="B16" s="10"/>
      <c r="D16" s="12"/>
      <c r="E16" s="6"/>
      <c r="F16" s="10">
        <v>-23990</v>
      </c>
      <c r="G16" s="10">
        <v>-74645</v>
      </c>
      <c r="H16" s="5">
        <f>G16-F16</f>
        <v>-50655</v>
      </c>
      <c r="I16">
        <v>-73332</v>
      </c>
      <c r="L16" s="10">
        <v>-73332</v>
      </c>
      <c r="M16" s="36">
        <v>-77086</v>
      </c>
      <c r="N16" s="45">
        <v>-75296</v>
      </c>
      <c r="O16" s="10">
        <v>-73390</v>
      </c>
      <c r="P16" s="52">
        <f t="shared" si="0"/>
        <v>-1906</v>
      </c>
    </row>
    <row r="17" spans="1:18">
      <c r="B17" s="10"/>
      <c r="D17" s="12"/>
      <c r="E17" s="6"/>
      <c r="F17" s="10"/>
      <c r="G17" s="10"/>
      <c r="H17" s="5"/>
      <c r="L17" s="10"/>
      <c r="M17" s="36"/>
      <c r="N17" s="45"/>
      <c r="O17" s="10"/>
      <c r="P17" s="52"/>
      <c r="R17" s="5"/>
    </row>
    <row r="18" spans="1:18">
      <c r="B18" s="10"/>
      <c r="D18" s="12"/>
      <c r="E18" s="6"/>
      <c r="F18" s="10"/>
      <c r="G18" s="10"/>
      <c r="H18" s="5"/>
      <c r="I18" s="5">
        <f>L8+I9+K10+K11+I12+L13+I14+I15+I16</f>
        <v>310313</v>
      </c>
      <c r="L18" s="10"/>
      <c r="M18" s="36"/>
      <c r="N18" s="45"/>
      <c r="O18" s="10"/>
      <c r="P18" s="52"/>
    </row>
    <row r="19" spans="1:18">
      <c r="A19" t="s">
        <v>10</v>
      </c>
      <c r="B19" s="10">
        <v>54597</v>
      </c>
      <c r="D19" s="12">
        <v>62107</v>
      </c>
      <c r="E19" s="6"/>
      <c r="F19" s="10">
        <v>62107</v>
      </c>
      <c r="G19" s="10">
        <v>62167</v>
      </c>
      <c r="H19" s="5">
        <f>G19-F19</f>
        <v>60</v>
      </c>
      <c r="I19" s="18">
        <v>62107</v>
      </c>
      <c r="L19" s="10">
        <v>62107</v>
      </c>
      <c r="M19" s="36">
        <v>61479.18</v>
      </c>
      <c r="N19" s="45">
        <v>61479.18</v>
      </c>
      <c r="O19" s="10">
        <v>61479.18</v>
      </c>
      <c r="P19" s="52">
        <f>SUM(N19-O19)</f>
        <v>0</v>
      </c>
    </row>
    <row r="20" spans="1:18">
      <c r="A20" t="s">
        <v>11</v>
      </c>
      <c r="B20" s="10">
        <v>40114</v>
      </c>
      <c r="D20" s="12">
        <v>26816</v>
      </c>
      <c r="E20" s="6"/>
      <c r="F20" s="10">
        <v>44880</v>
      </c>
      <c r="G20" s="10">
        <v>39840</v>
      </c>
      <c r="H20" s="5">
        <f>G20-F20</f>
        <v>-5040</v>
      </c>
      <c r="I20" s="18">
        <v>42600</v>
      </c>
      <c r="L20" s="10">
        <v>42600</v>
      </c>
      <c r="M20" s="36">
        <v>39720</v>
      </c>
      <c r="N20" s="45">
        <v>37800</v>
      </c>
      <c r="O20" s="10">
        <v>38760</v>
      </c>
      <c r="P20" s="52">
        <f t="shared" ref="P20:P21" si="1">SUM(N20-O20)</f>
        <v>-960</v>
      </c>
    </row>
    <row r="21" spans="1:18">
      <c r="A21" t="s">
        <v>12</v>
      </c>
      <c r="B21" s="10">
        <v>563</v>
      </c>
      <c r="D21" s="12">
        <v>579</v>
      </c>
      <c r="E21" s="6"/>
      <c r="F21" s="10">
        <v>598</v>
      </c>
      <c r="G21" s="10">
        <v>531</v>
      </c>
      <c r="H21" s="5">
        <f>G21-F21</f>
        <v>-67</v>
      </c>
      <c r="I21" s="18">
        <v>568</v>
      </c>
      <c r="L21" s="10">
        <v>568</v>
      </c>
      <c r="M21" s="36">
        <v>529.6</v>
      </c>
      <c r="N21" s="45">
        <v>504</v>
      </c>
      <c r="O21" s="10">
        <v>516.79999999999995</v>
      </c>
      <c r="P21" s="52">
        <f t="shared" si="1"/>
        <v>-12.799999999999955</v>
      </c>
    </row>
    <row r="22" spans="1:18">
      <c r="B22" s="10"/>
      <c r="D22" s="12"/>
      <c r="E22" s="6"/>
      <c r="F22" s="10"/>
      <c r="G22" s="10"/>
      <c r="H22" s="5"/>
      <c r="I22" s="18"/>
      <c r="L22" s="10"/>
      <c r="M22" s="36"/>
      <c r="N22" s="45"/>
      <c r="O22" s="10"/>
      <c r="P22" s="52"/>
      <c r="R22" s="5"/>
    </row>
    <row r="23" spans="1:18">
      <c r="B23" s="10"/>
      <c r="D23" s="12"/>
      <c r="E23" s="6"/>
      <c r="F23" s="10"/>
      <c r="G23" s="10"/>
      <c r="H23" s="5"/>
      <c r="L23" s="10"/>
      <c r="M23" s="36"/>
      <c r="N23" s="45"/>
      <c r="O23" s="10"/>
      <c r="P23" s="52"/>
    </row>
    <row r="24" spans="1:18">
      <c r="A24" t="s">
        <v>37</v>
      </c>
      <c r="B24" s="10"/>
      <c r="D24" s="12"/>
      <c r="E24" s="6"/>
      <c r="F24" s="10"/>
      <c r="G24" s="10"/>
      <c r="H24" s="5"/>
      <c r="L24" s="10"/>
      <c r="M24" s="36">
        <v>731424</v>
      </c>
      <c r="N24" s="45">
        <v>717906</v>
      </c>
      <c r="O24" s="10">
        <v>614596.78</v>
      </c>
      <c r="P24" s="52">
        <f>SUM(N24-O24)</f>
        <v>103309.21999999997</v>
      </c>
    </row>
    <row r="25" spans="1:18">
      <c r="B25" s="10"/>
      <c r="D25" s="12"/>
      <c r="E25" s="6"/>
      <c r="F25" s="10"/>
      <c r="G25" s="10"/>
      <c r="H25" s="5"/>
      <c r="L25" s="10"/>
      <c r="M25" s="36"/>
      <c r="N25" s="45"/>
      <c r="O25" s="10"/>
      <c r="P25" s="52"/>
    </row>
    <row r="26" spans="1:18">
      <c r="A26" t="s">
        <v>20</v>
      </c>
      <c r="B26" s="10"/>
      <c r="D26" s="12"/>
      <c r="E26" s="6"/>
      <c r="F26" s="10"/>
      <c r="G26" s="10"/>
      <c r="H26" s="5"/>
      <c r="L26" s="10"/>
      <c r="M26" s="36"/>
      <c r="N26" s="45"/>
      <c r="O26" s="10"/>
      <c r="P26" s="52"/>
    </row>
    <row r="27" spans="1:18">
      <c r="A27" s="44" t="s">
        <v>15</v>
      </c>
      <c r="B27" s="45"/>
      <c r="C27" s="44"/>
      <c r="D27" s="46"/>
      <c r="E27" s="47"/>
      <c r="F27" s="45">
        <v>144633</v>
      </c>
      <c r="G27" s="45">
        <v>280666</v>
      </c>
      <c r="H27" s="48">
        <f>G27-F27</f>
        <v>136033</v>
      </c>
      <c r="I27" s="18">
        <v>276990</v>
      </c>
      <c r="J27" s="48"/>
      <c r="K27" s="48"/>
      <c r="L27" s="45">
        <v>276990</v>
      </c>
      <c r="M27" s="18">
        <v>283342.95</v>
      </c>
      <c r="N27" s="45">
        <v>624149.05000000005</v>
      </c>
      <c r="O27" s="45">
        <v>614740.04</v>
      </c>
      <c r="P27" s="52">
        <f>SUM(N27-O27)</f>
        <v>9409.0100000000093</v>
      </c>
    </row>
    <row r="28" spans="1:18">
      <c r="A28" t="s">
        <v>23</v>
      </c>
      <c r="B28" s="10"/>
      <c r="D28" s="12"/>
      <c r="E28" s="6"/>
      <c r="F28" s="10"/>
      <c r="G28" s="10">
        <v>139506</v>
      </c>
      <c r="H28" s="5">
        <f>G28-F28</f>
        <v>139506</v>
      </c>
      <c r="I28" s="18">
        <v>137617</v>
      </c>
      <c r="L28" s="10">
        <v>137617</v>
      </c>
      <c r="M28" s="36">
        <v>134278.07999999999</v>
      </c>
      <c r="N28" s="57">
        <v>137330.22</v>
      </c>
      <c r="O28" s="10">
        <v>137281.29</v>
      </c>
      <c r="P28" s="52">
        <f t="shared" ref="P28:P29" si="2">SUM(N28-O28)</f>
        <v>48.929999999993015</v>
      </c>
    </row>
    <row r="29" spans="1:18" ht="15.75" thickBot="1">
      <c r="A29" s="44" t="s">
        <v>26</v>
      </c>
      <c r="B29" s="14"/>
      <c r="D29" s="14"/>
      <c r="E29" s="6"/>
      <c r="F29" s="14">
        <v>1480</v>
      </c>
      <c r="G29" s="14">
        <v>371</v>
      </c>
      <c r="H29" s="15">
        <f>G29-F29</f>
        <v>-1109</v>
      </c>
      <c r="L29" s="14">
        <v>-599</v>
      </c>
      <c r="M29" s="49">
        <f>SUM(1758297.4-1758050)</f>
        <v>247.39999999990687</v>
      </c>
      <c r="N29" s="50">
        <v>-3652.11</v>
      </c>
      <c r="O29" s="50">
        <v>2618.35</v>
      </c>
      <c r="P29" s="53">
        <f t="shared" si="2"/>
        <v>-6270.46</v>
      </c>
    </row>
    <row r="30" spans="1:18" ht="15.75" thickTop="1">
      <c r="A30" t="s">
        <v>17</v>
      </c>
      <c r="B30" s="11">
        <v>830937</v>
      </c>
      <c r="D30" s="11">
        <v>825890</v>
      </c>
      <c r="E30" s="6"/>
      <c r="F30" s="11">
        <f>SUM(F4:F29)</f>
        <v>997198</v>
      </c>
      <c r="G30" s="11">
        <f>SUM(G4:G29)</f>
        <v>966917</v>
      </c>
      <c r="H30" s="11">
        <f t="shared" ref="H30:K30" si="3">SUM(H4:H29)</f>
        <v>-30281</v>
      </c>
      <c r="I30" s="11">
        <f t="shared" si="3"/>
        <v>1552762</v>
      </c>
      <c r="J30" s="11">
        <f t="shared" si="3"/>
        <v>-17151</v>
      </c>
      <c r="K30" s="19">
        <f t="shared" si="3"/>
        <v>16171</v>
      </c>
      <c r="L30" s="11">
        <f>SUM(L4:L29)</f>
        <v>1024346</v>
      </c>
      <c r="M30" s="19">
        <f>SUM(M4:M29)</f>
        <v>1758297.49</v>
      </c>
      <c r="N30" s="58">
        <f>SUM(N4:N29)</f>
        <v>2075808.71</v>
      </c>
      <c r="O30" s="11">
        <f>SUM(O4:O29)</f>
        <v>2025150.7700000005</v>
      </c>
      <c r="P30" s="28">
        <f>SUM(P4:P29)</f>
        <v>50657.939999999966</v>
      </c>
    </row>
    <row r="34" spans="6:7">
      <c r="G34" s="5"/>
    </row>
    <row r="36" spans="6:7">
      <c r="F36" s="5"/>
    </row>
  </sheetData>
  <printOptions gridLines="1"/>
  <pageMargins left="0.7" right="0.7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selection activeCell="K2" sqref="K2"/>
    </sheetView>
  </sheetViews>
  <sheetFormatPr defaultRowHeight="15"/>
  <cols>
    <col min="1" max="1" width="22" customWidth="1"/>
    <col min="2" max="2" width="11.85546875" customWidth="1"/>
    <col min="3" max="3" width="0.42578125" customWidth="1"/>
    <col min="4" max="4" width="11.85546875" hidden="1" customWidth="1"/>
    <col min="5" max="6" width="11.85546875" style="5" hidden="1" customWidth="1"/>
    <col min="7" max="7" width="11.85546875" style="5" customWidth="1"/>
    <col min="8" max="8" width="10.5703125" style="20" customWidth="1"/>
  </cols>
  <sheetData>
    <row r="1" spans="1:9" ht="23.25">
      <c r="A1" t="s">
        <v>35</v>
      </c>
      <c r="B1" s="54" t="s">
        <v>30</v>
      </c>
      <c r="C1" s="54"/>
      <c r="D1" s="54"/>
      <c r="E1" s="54"/>
      <c r="F1" s="54"/>
      <c r="G1" s="54"/>
      <c r="H1" s="54"/>
    </row>
    <row r="2" spans="1:9" ht="15.75" thickBot="1"/>
    <row r="3" spans="1:9">
      <c r="A3" t="s">
        <v>21</v>
      </c>
      <c r="B3" s="13" t="s">
        <v>22</v>
      </c>
      <c r="D3" t="s">
        <v>28</v>
      </c>
      <c r="G3" s="31" t="s">
        <v>28</v>
      </c>
    </row>
    <row r="4" spans="1:9">
      <c r="A4" t="s">
        <v>25</v>
      </c>
      <c r="B4" s="26">
        <v>2011</v>
      </c>
      <c r="C4" s="23" t="s">
        <v>27</v>
      </c>
      <c r="D4" s="24">
        <v>2012</v>
      </c>
      <c r="E4" s="25"/>
      <c r="F4" s="25"/>
      <c r="G4" s="32">
        <v>2012</v>
      </c>
      <c r="H4" s="27" t="s">
        <v>29</v>
      </c>
    </row>
    <row r="5" spans="1:9">
      <c r="B5" s="9"/>
      <c r="G5" s="33"/>
    </row>
    <row r="6" spans="1:9">
      <c r="A6" t="s">
        <v>0</v>
      </c>
      <c r="B6" s="10">
        <v>160788</v>
      </c>
      <c r="C6" s="5" t="e">
        <f>B6-#REF!</f>
        <v>#REF!</v>
      </c>
      <c r="D6" s="18">
        <v>161928</v>
      </c>
      <c r="E6" s="5">
        <v>-1753</v>
      </c>
      <c r="F6" s="5">
        <v>-783</v>
      </c>
      <c r="G6" s="33">
        <v>159292</v>
      </c>
      <c r="H6" s="21">
        <f>G6-B6</f>
        <v>-1496</v>
      </c>
      <c r="I6" t="s">
        <v>31</v>
      </c>
    </row>
    <row r="7" spans="1:9" ht="15.75" thickBot="1">
      <c r="A7" t="s">
        <v>1</v>
      </c>
      <c r="B7" s="10">
        <v>28399</v>
      </c>
      <c r="C7" s="5" t="e">
        <f>B7-#REF!</f>
        <v>#REF!</v>
      </c>
      <c r="D7" s="18">
        <v>27930</v>
      </c>
      <c r="E7" s="5">
        <v>-323</v>
      </c>
      <c r="F7" s="5">
        <v>-138</v>
      </c>
      <c r="G7" s="33">
        <v>28399</v>
      </c>
      <c r="H7" s="21">
        <f t="shared" ref="H7:H26" si="0">G7-B7</f>
        <v>0</v>
      </c>
      <c r="I7" t="s">
        <v>31</v>
      </c>
    </row>
    <row r="8" spans="1:9" ht="15.75" thickBot="1">
      <c r="B8" s="10"/>
      <c r="C8" s="5"/>
      <c r="D8" s="5">
        <f>D7+D6</f>
        <v>189858</v>
      </c>
      <c r="G8" s="30"/>
      <c r="H8" s="21"/>
    </row>
    <row r="9" spans="1:9">
      <c r="A9" t="s">
        <v>3</v>
      </c>
      <c r="B9" s="10">
        <v>231065</v>
      </c>
      <c r="C9" s="5" t="e">
        <f>B9-#REF!</f>
        <v>#REF!</v>
      </c>
      <c r="D9" s="18">
        <v>224211</v>
      </c>
      <c r="E9" s="18">
        <v>658</v>
      </c>
      <c r="F9" s="18">
        <v>-593</v>
      </c>
      <c r="G9" s="33">
        <f>D9+E9+F9</f>
        <v>224276</v>
      </c>
      <c r="H9" s="21">
        <f t="shared" si="0"/>
        <v>-6789</v>
      </c>
    </row>
    <row r="10" spans="1:9">
      <c r="A10" t="s">
        <v>4</v>
      </c>
      <c r="B10" s="10">
        <v>38171</v>
      </c>
      <c r="C10" s="5" t="e">
        <f>B10-#REF!</f>
        <v>#REF!</v>
      </c>
      <c r="D10" s="18">
        <v>40134</v>
      </c>
      <c r="G10" s="33">
        <v>40134</v>
      </c>
      <c r="H10" s="21">
        <f t="shared" si="0"/>
        <v>1963</v>
      </c>
    </row>
    <row r="11" spans="1:9">
      <c r="A11" t="s">
        <v>33</v>
      </c>
      <c r="B11" s="10">
        <v>-7362</v>
      </c>
      <c r="C11" s="5" t="e">
        <f>B11-#REF!</f>
        <v>#REF!</v>
      </c>
      <c r="D11" s="18">
        <v>6000</v>
      </c>
      <c r="E11" s="18">
        <v>2650</v>
      </c>
      <c r="G11" s="33">
        <f>D11+E11</f>
        <v>8650</v>
      </c>
      <c r="H11" s="21">
        <f t="shared" si="0"/>
        <v>16012</v>
      </c>
    </row>
    <row r="12" spans="1:9">
      <c r="A12" t="s">
        <v>6</v>
      </c>
      <c r="B12" s="10">
        <v>32892</v>
      </c>
      <c r="C12" s="5" t="e">
        <f>B12-#REF!</f>
        <v>#REF!</v>
      </c>
      <c r="D12" s="18">
        <v>31488</v>
      </c>
      <c r="E12" s="18">
        <v>-795</v>
      </c>
      <c r="F12" s="5">
        <f>D12+E12</f>
        <v>30693</v>
      </c>
      <c r="G12" s="33">
        <f>D12+E12</f>
        <v>30693</v>
      </c>
      <c r="H12" s="21">
        <f t="shared" si="0"/>
        <v>-2199</v>
      </c>
    </row>
    <row r="13" spans="1:9">
      <c r="A13" t="s">
        <v>7</v>
      </c>
      <c r="B13" s="10">
        <v>22937</v>
      </c>
      <c r="C13" s="5"/>
      <c r="D13" s="18">
        <v>22937</v>
      </c>
      <c r="G13" s="33">
        <v>22937</v>
      </c>
      <c r="H13" s="21">
        <f t="shared" si="0"/>
        <v>0</v>
      </c>
    </row>
    <row r="14" spans="1:9">
      <c r="A14" t="s">
        <v>8</v>
      </c>
      <c r="B14" s="10">
        <v>-62609</v>
      </c>
      <c r="C14" s="5" t="e">
        <f>B14-#REF!</f>
        <v>#REF!</v>
      </c>
      <c r="D14" s="18">
        <v>16750</v>
      </c>
      <c r="E14" s="18">
        <v>-18073</v>
      </c>
      <c r="F14" s="18">
        <v>-13929</v>
      </c>
      <c r="G14" s="33">
        <f>D14+E14+F14</f>
        <v>-15252</v>
      </c>
      <c r="H14" s="21">
        <f t="shared" si="0"/>
        <v>47357</v>
      </c>
    </row>
    <row r="15" spans="1:9">
      <c r="A15" t="s">
        <v>34</v>
      </c>
      <c r="B15" s="10">
        <v>65947</v>
      </c>
      <c r="C15" s="5" t="e">
        <f>B15-#REF!</f>
        <v>#REF!</v>
      </c>
      <c r="D15" s="18">
        <v>62107</v>
      </c>
      <c r="E15" s="18">
        <v>-1591</v>
      </c>
      <c r="G15" s="33">
        <f>D15+E15</f>
        <v>60516</v>
      </c>
      <c r="H15" s="21">
        <f t="shared" si="0"/>
        <v>-5431</v>
      </c>
    </row>
    <row r="16" spans="1:9">
      <c r="A16" t="s">
        <v>14</v>
      </c>
      <c r="B16" s="10">
        <v>8253</v>
      </c>
      <c r="C16" s="5" t="e">
        <f>B16-#REF!</f>
        <v>#REF!</v>
      </c>
      <c r="D16" s="18">
        <v>17880</v>
      </c>
      <c r="G16" s="33">
        <v>17880</v>
      </c>
      <c r="H16" s="21">
        <f t="shared" si="0"/>
        <v>9627</v>
      </c>
    </row>
    <row r="17" spans="1:8" ht="15.75" thickBot="1">
      <c r="A17" t="s">
        <v>24</v>
      </c>
      <c r="B17" s="10">
        <v>-74645</v>
      </c>
      <c r="C17" s="5" t="e">
        <f>B17-#REF!</f>
        <v>#REF!</v>
      </c>
      <c r="D17">
        <v>-73332</v>
      </c>
      <c r="G17" s="33">
        <v>-73332</v>
      </c>
      <c r="H17" s="21">
        <f t="shared" si="0"/>
        <v>1313</v>
      </c>
    </row>
    <row r="18" spans="1:8" ht="15.75" thickBot="1">
      <c r="B18" s="10"/>
      <c r="C18" s="5"/>
      <c r="D18" s="5">
        <f>G9+D10+F11+F12+D13+G14+D15+D16+D17</f>
        <v>309443</v>
      </c>
      <c r="E18" s="5">
        <f>H9+E10+G11+G12+E13+H14+E15+E16+E17</f>
        <v>78320</v>
      </c>
      <c r="F18" s="5">
        <f t="shared" ref="F18" si="1">I9+F10+H11+H12+F13+I14+F15+F16+F17</f>
        <v>13813</v>
      </c>
      <c r="G18" s="30"/>
      <c r="H18" s="21"/>
    </row>
    <row r="19" spans="1:8">
      <c r="A19" t="s">
        <v>10</v>
      </c>
      <c r="B19" s="10">
        <v>62167</v>
      </c>
      <c r="C19" s="5" t="e">
        <f>B19-#REF!</f>
        <v>#REF!</v>
      </c>
      <c r="D19" s="18">
        <v>62107</v>
      </c>
      <c r="G19" s="33">
        <v>62107</v>
      </c>
      <c r="H19" s="21">
        <f t="shared" si="0"/>
        <v>-60</v>
      </c>
    </row>
    <row r="20" spans="1:8">
      <c r="A20" t="s">
        <v>11</v>
      </c>
      <c r="B20" s="10">
        <v>39840</v>
      </c>
      <c r="C20" s="5" t="e">
        <f>B20-#REF!</f>
        <v>#REF!</v>
      </c>
      <c r="D20" s="18">
        <v>42600</v>
      </c>
      <c r="E20" s="5">
        <v>240</v>
      </c>
      <c r="G20" s="33">
        <v>42600</v>
      </c>
      <c r="H20" s="21">
        <f t="shared" si="0"/>
        <v>2760</v>
      </c>
    </row>
    <row r="21" spans="1:8" ht="15.75" thickBot="1">
      <c r="A21" t="s">
        <v>12</v>
      </c>
      <c r="B21" s="10">
        <v>531</v>
      </c>
      <c r="C21" s="5" t="e">
        <f>B21-#REF!</f>
        <v>#REF!</v>
      </c>
      <c r="D21" s="18">
        <v>568</v>
      </c>
      <c r="G21" s="33">
        <v>568</v>
      </c>
      <c r="H21" s="21">
        <f t="shared" si="0"/>
        <v>37</v>
      </c>
    </row>
    <row r="22" spans="1:8" ht="15.75" thickBot="1">
      <c r="B22" s="10"/>
      <c r="C22" s="5"/>
      <c r="G22" s="30"/>
      <c r="H22" s="21"/>
    </row>
    <row r="23" spans="1:8">
      <c r="A23" t="s">
        <v>20</v>
      </c>
      <c r="B23" s="10"/>
      <c r="C23" s="5"/>
      <c r="G23" s="33"/>
      <c r="H23" s="21"/>
    </row>
    <row r="24" spans="1:8">
      <c r="A24" t="s">
        <v>15</v>
      </c>
      <c r="B24" s="10">
        <v>280666</v>
      </c>
      <c r="C24" s="5" t="e">
        <f>B24-#REF!</f>
        <v>#REF!</v>
      </c>
      <c r="D24" s="18">
        <v>276990</v>
      </c>
      <c r="G24" s="33">
        <v>276990</v>
      </c>
      <c r="H24" s="21">
        <f t="shared" si="0"/>
        <v>-3676</v>
      </c>
    </row>
    <row r="25" spans="1:8">
      <c r="A25" t="s">
        <v>23</v>
      </c>
      <c r="B25" s="10">
        <v>139506</v>
      </c>
      <c r="C25" s="5" t="e">
        <f>B25-#REF!</f>
        <v>#REF!</v>
      </c>
      <c r="D25" s="18">
        <v>137617</v>
      </c>
      <c r="G25" s="33">
        <v>137617</v>
      </c>
      <c r="H25" s="21">
        <f t="shared" si="0"/>
        <v>-1889</v>
      </c>
    </row>
    <row r="26" spans="1:8" ht="15.75" thickBot="1">
      <c r="A26" t="s">
        <v>26</v>
      </c>
      <c r="B26" s="14">
        <v>371</v>
      </c>
      <c r="C26" s="15" t="e">
        <f>B26-#REF!</f>
        <v>#REF!</v>
      </c>
      <c r="G26" s="34">
        <v>6216</v>
      </c>
      <c r="H26" s="21">
        <f t="shared" si="0"/>
        <v>5845</v>
      </c>
    </row>
    <row r="27" spans="1:8" ht="16.5" thickTop="1" thickBot="1">
      <c r="A27" t="s">
        <v>17</v>
      </c>
      <c r="B27" s="28">
        <f>SUM(B6:B26)</f>
        <v>966917</v>
      </c>
      <c r="C27" s="28" t="e">
        <f t="shared" ref="C27:F27" si="2">SUM(C6:C26)</f>
        <v>#REF!</v>
      </c>
      <c r="D27" s="28">
        <f t="shared" si="2"/>
        <v>1557216</v>
      </c>
      <c r="E27" s="28">
        <f t="shared" si="2"/>
        <v>59333</v>
      </c>
      <c r="F27" s="29">
        <f t="shared" si="2"/>
        <v>29063</v>
      </c>
      <c r="G27" s="35">
        <f>SUM(G6:G26)-G8-G18-G22</f>
        <v>1030291</v>
      </c>
      <c r="H27" s="21">
        <f>SUM(H6:H26)</f>
        <v>63374</v>
      </c>
    </row>
    <row r="29" spans="1:8">
      <c r="A29" s="22" t="s">
        <v>32</v>
      </c>
    </row>
    <row r="31" spans="1:8">
      <c r="B31" s="5"/>
    </row>
    <row r="32" spans="1:8">
      <c r="G32" s="5">
        <f>G27-1030291</f>
        <v>0</v>
      </c>
    </row>
  </sheetData>
  <mergeCells count="1">
    <mergeCell ref="B1:H1"/>
  </mergeCells>
  <printOptions gridLine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Final </vt:lpstr>
      <vt:lpstr>Sheet3</vt:lpstr>
    </vt:vector>
  </TitlesOfParts>
  <Company>Pelican Rapids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</dc:creator>
  <cp:lastModifiedBy>Pelican Rapids ISD #548</cp:lastModifiedBy>
  <cp:lastPrinted>2013-09-16T21:27:52Z</cp:lastPrinted>
  <dcterms:created xsi:type="dcterms:W3CDTF">2008-09-23T14:07:42Z</dcterms:created>
  <dcterms:modified xsi:type="dcterms:W3CDTF">2013-09-16T21:27:57Z</dcterms:modified>
</cp:coreProperties>
</file>